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0" windowWidth="19440" windowHeight="12240"/>
  </bookViews>
  <sheets>
    <sheet name="Main Stats" sheetId="1" r:id="rId1"/>
    <sheet name="Team Stats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11" i="1"/>
  <c r="J20" s="1"/>
  <c r="L23"/>
  <c r="L11"/>
  <c r="L20" s="1"/>
  <c r="F27" i="2"/>
  <c r="F30"/>
  <c r="L30"/>
  <c r="F26"/>
  <c r="L14"/>
  <c r="F14"/>
  <c r="I26"/>
  <c r="I64" i="1"/>
  <c r="H64"/>
  <c r="C64"/>
  <c r="D64"/>
  <c r="E23"/>
  <c r="E11"/>
  <c r="E20" s="1"/>
  <c r="E22" s="1"/>
  <c r="C27" i="2"/>
  <c r="I27"/>
  <c r="C11" i="1"/>
  <c r="C20" s="1"/>
  <c r="D11"/>
  <c r="D20" s="1"/>
  <c r="I11"/>
  <c r="I20" s="1"/>
  <c r="I22" s="1"/>
  <c r="K11"/>
  <c r="K20" s="1"/>
  <c r="C23"/>
  <c r="D23"/>
  <c r="I23"/>
  <c r="J23"/>
  <c r="K23"/>
  <c r="C34"/>
  <c r="I34"/>
  <c r="C35"/>
  <c r="I35"/>
  <c r="C44"/>
  <c r="H44"/>
  <c r="C45"/>
  <c r="H45"/>
  <c r="C48"/>
  <c r="H48"/>
  <c r="C57"/>
  <c r="D57"/>
  <c r="H57"/>
  <c r="I57"/>
  <c r="C62"/>
  <c r="D62"/>
  <c r="H62"/>
  <c r="I62"/>
  <c r="C63"/>
  <c r="D63"/>
  <c r="H63"/>
  <c r="I63"/>
  <c r="C7" i="2"/>
  <c r="I7"/>
  <c r="F10"/>
  <c r="L10"/>
  <c r="C14"/>
  <c r="I14"/>
  <c r="C18"/>
  <c r="I18"/>
  <c r="F20"/>
  <c r="L20"/>
  <c r="F21"/>
  <c r="L21"/>
  <c r="C26"/>
  <c r="L27"/>
  <c r="D12" i="1" l="1"/>
  <c r="I12"/>
  <c r="K12"/>
  <c r="C12"/>
  <c r="E12"/>
  <c r="J12"/>
  <c r="L12"/>
  <c r="K24"/>
  <c r="K22"/>
  <c r="D22"/>
  <c r="D24"/>
  <c r="C24"/>
  <c r="C22"/>
  <c r="L24"/>
  <c r="L22"/>
  <c r="J22"/>
  <c r="I24"/>
</calcChain>
</file>

<file path=xl/sharedStrings.xml><?xml version="1.0" encoding="utf-8"?>
<sst xmlns="http://schemas.openxmlformats.org/spreadsheetml/2006/main" count="228" uniqueCount="97">
  <si>
    <t>Total Game Duration</t>
  </si>
  <si>
    <t>Game Played Duration</t>
  </si>
  <si>
    <t>Timeouts</t>
  </si>
  <si>
    <t>Timeout Duration</t>
  </si>
  <si>
    <t>Fouls</t>
  </si>
  <si>
    <t>Foul Duration</t>
  </si>
  <si>
    <t>Commentators</t>
  </si>
  <si>
    <t>Team Stats</t>
    <phoneticPr fontId="4" type="noConversion"/>
  </si>
  <si>
    <t>Shots on Goal</t>
    <phoneticPr fontId="4" type="noConversion"/>
  </si>
  <si>
    <t>Points Earned</t>
    <phoneticPr fontId="4" type="noConversion"/>
  </si>
  <si>
    <t>Points Earned</t>
    <phoneticPr fontId="4" type="noConversion"/>
  </si>
  <si>
    <t>Steals Prevented</t>
    <phoneticPr fontId="4" type="noConversion"/>
  </si>
  <si>
    <t>Passes Intercepted</t>
    <phoneticPr fontId="4" type="noConversion"/>
  </si>
  <si>
    <t>Points Prevented</t>
    <phoneticPr fontId="4" type="noConversion"/>
  </si>
  <si>
    <t>Points Prevented</t>
    <phoneticPr fontId="4" type="noConversion"/>
  </si>
  <si>
    <t>Lost Control - Other</t>
    <phoneticPr fontId="4" type="noConversion"/>
  </si>
  <si>
    <t xml:space="preserve">Opponents out </t>
    <phoneticPr fontId="4" type="noConversion"/>
  </si>
  <si>
    <t>for 3 minutes</t>
    <phoneticPr fontId="4" type="noConversion"/>
  </si>
  <si>
    <t>for 5 minute</t>
    <phoneticPr fontId="4" type="noConversion"/>
  </si>
  <si>
    <t>Opponents out for game</t>
    <phoneticPr fontId="4" type="noConversion"/>
  </si>
  <si>
    <t>Dangers Avoided</t>
    <phoneticPr fontId="4" type="noConversion"/>
  </si>
  <si>
    <t>Dangers Inflicated</t>
    <phoneticPr fontId="4" type="noConversion"/>
  </si>
  <si>
    <t>Dangers Inflicted</t>
    <phoneticPr fontId="4" type="noConversion"/>
  </si>
  <si>
    <t>% of Dangers Avoided</t>
    <phoneticPr fontId="4" type="noConversion"/>
  </si>
  <si>
    <t>% of Dangers Avoided</t>
    <phoneticPr fontId="4" type="noConversion"/>
  </si>
  <si>
    <t>Passed the Quaffle</t>
    <phoneticPr fontId="4" type="noConversion"/>
  </si>
  <si>
    <t>Dangers Avoided</t>
    <phoneticPr fontId="4" type="noConversion"/>
  </si>
  <si>
    <t>Dangers Avoided</t>
    <phoneticPr fontId="4" type="noConversion"/>
  </si>
  <si>
    <t>for 5 minutes</t>
    <phoneticPr fontId="4" type="noConversion"/>
  </si>
  <si>
    <t>Dangers Inflicted</t>
    <phoneticPr fontId="4" type="noConversion"/>
  </si>
  <si>
    <t>% of Dangers Avoided</t>
    <phoneticPr fontId="4" type="noConversion"/>
  </si>
  <si>
    <t>Total Possessions</t>
  </si>
  <si>
    <t>Steals &amp; Interceptions</t>
  </si>
  <si>
    <t>Passes Caught</t>
  </si>
  <si>
    <t>Shots on Goal</t>
  </si>
  <si>
    <t>Goals</t>
  </si>
  <si>
    <t>Shots Blocked</t>
  </si>
  <si>
    <t>% of Goals Scored</t>
  </si>
  <si>
    <t>Passed the Quaffle</t>
  </si>
  <si>
    <t>Times Stolen From</t>
  </si>
  <si>
    <t>Quaffle Lost - Other</t>
  </si>
  <si>
    <t>Name of Player</t>
  </si>
  <si>
    <t>Chasing</t>
  </si>
  <si>
    <t>Beating</t>
  </si>
  <si>
    <t>Keeping</t>
  </si>
  <si>
    <t>Save %</t>
  </si>
  <si>
    <t>Seeking</t>
  </si>
  <si>
    <t>Catches</t>
  </si>
  <si>
    <t>Catch %</t>
  </si>
  <si>
    <t>Hits</t>
  </si>
  <si>
    <t>Possessions Deflected</t>
  </si>
  <si>
    <t>Possessions Dodged</t>
  </si>
  <si>
    <t>Hits Against Self</t>
  </si>
  <si>
    <t>Hits Against Team</t>
  </si>
  <si>
    <t>Deflections</t>
  </si>
  <si>
    <t>% of Deflects</t>
  </si>
  <si>
    <t>% of Hits</t>
  </si>
  <si>
    <t>Team Stats</t>
  </si>
  <si>
    <t>% of Possession</t>
  </si>
  <si>
    <t>% of  Total Possession</t>
  </si>
  <si>
    <t>Possessions off Reaches</t>
  </si>
  <si>
    <t>% of Deflections</t>
  </si>
  <si>
    <t xml:space="preserve">Opponents out </t>
  </si>
  <si>
    <t>Points Prevented</t>
  </si>
  <si>
    <t>No Catch</t>
  </si>
  <si>
    <t>Catch</t>
  </si>
  <si>
    <t>Points Earned</t>
  </si>
  <si>
    <t>Non-Beaters Hits</t>
  </si>
  <si>
    <t>Timeouts Used</t>
  </si>
  <si>
    <t>Game Stats</t>
  </si>
  <si>
    <t>Scars</t>
  </si>
  <si>
    <t>Sujeevan</t>
  </si>
  <si>
    <t>Erik</t>
  </si>
  <si>
    <t>Kyler</t>
  </si>
  <si>
    <t>None</t>
  </si>
  <si>
    <t>Team stats located in the second tab (see bottom-left of page)</t>
  </si>
  <si>
    <t>Freckles</t>
  </si>
  <si>
    <t>Brandon</t>
  </si>
  <si>
    <t>Cristina</t>
  </si>
  <si>
    <t>Jayson</t>
  </si>
  <si>
    <t>Melanie</t>
  </si>
  <si>
    <t>Jamie</t>
  </si>
  <si>
    <t>Alysia</t>
  </si>
  <si>
    <t>Andrew</t>
  </si>
  <si>
    <t>Jonathan</t>
  </si>
  <si>
    <t>N/A</t>
  </si>
  <si>
    <r>
      <rPr>
        <b/>
        <sz val="20"/>
        <color rgb="FF7030A0"/>
        <rFont val="Tahoma"/>
        <family val="2"/>
      </rPr>
      <t>Ron's Freckles</t>
    </r>
    <r>
      <rPr>
        <b/>
        <sz val="20"/>
        <color indexed="22"/>
        <rFont val="Tahoma"/>
      </rPr>
      <t xml:space="preserve"> </t>
    </r>
    <r>
      <rPr>
        <b/>
        <sz val="20"/>
        <rFont val="Tahoma"/>
      </rPr>
      <t xml:space="preserve">vs. </t>
    </r>
    <r>
      <rPr>
        <b/>
        <sz val="20"/>
        <color indexed="12"/>
        <rFont val="Tahoma"/>
      </rPr>
      <t>Harry's Scar[s]</t>
    </r>
  </si>
  <si>
    <t>Week #7</t>
  </si>
  <si>
    <t>World Cup</t>
  </si>
  <si>
    <r>
      <t xml:space="preserve">516  </t>
    </r>
    <r>
      <rPr>
        <sz val="26"/>
        <color indexed="22"/>
        <rFont val="Tahoma"/>
      </rPr>
      <t xml:space="preserve">             </t>
    </r>
    <r>
      <rPr>
        <sz val="26"/>
        <color indexed="12"/>
        <rFont val="Tahoma"/>
      </rPr>
      <t xml:space="preserve">      424</t>
    </r>
  </si>
  <si>
    <t>Sunday, January 20th, 2010 @ 6PM EST</t>
  </si>
  <si>
    <t>Chris</t>
  </si>
  <si>
    <t>Samuel</t>
  </si>
  <si>
    <t>Jonathon</t>
  </si>
  <si>
    <t>2 hours 4 mins 16 seconds</t>
  </si>
  <si>
    <t>24 mins 43 seconds</t>
  </si>
  <si>
    <t>1 hour 39 mins 33 seconds</t>
  </si>
</sst>
</file>

<file path=xl/styles.xml><?xml version="1.0" encoding="utf-8"?>
<styleSheet xmlns="http://schemas.openxmlformats.org/spreadsheetml/2006/main">
  <fonts count="32">
    <font>
      <sz val="10"/>
      <name val="Arial"/>
    </font>
    <font>
      <sz val="10"/>
      <name val="Arial"/>
    </font>
    <font>
      <b/>
      <sz val="14"/>
      <name val="Palatino Linotype"/>
      <family val="1"/>
    </font>
    <font>
      <b/>
      <sz val="10"/>
      <color indexed="9"/>
      <name val="Tahoma"/>
      <family val="2"/>
    </font>
    <font>
      <sz val="8"/>
      <name val="Arial"/>
    </font>
    <font>
      <b/>
      <sz val="14"/>
      <color indexed="9"/>
      <name val="Tahoma"/>
      <family val="2"/>
    </font>
    <font>
      <b/>
      <sz val="16"/>
      <color indexed="9"/>
      <name val="Tahoma"/>
      <family val="2"/>
    </font>
    <font>
      <b/>
      <u/>
      <sz val="16"/>
      <color indexed="9"/>
      <name val="Tahoma"/>
      <family val="2"/>
    </font>
    <font>
      <sz val="10"/>
      <color indexed="9"/>
      <name val="Arial"/>
    </font>
    <font>
      <b/>
      <sz val="10"/>
      <name val="Arial"/>
      <family val="2"/>
    </font>
    <font>
      <b/>
      <u/>
      <sz val="8"/>
      <name val="Arial"/>
      <family val="2"/>
    </font>
    <font>
      <sz val="28"/>
      <color indexed="9"/>
      <name val="Tahoma"/>
      <family val="2"/>
    </font>
    <font>
      <sz val="10"/>
      <name val="Tahoma"/>
    </font>
    <font>
      <sz val="26"/>
      <name val="Tahoma"/>
    </font>
    <font>
      <b/>
      <sz val="10"/>
      <name val="Tahoma"/>
    </font>
    <font>
      <b/>
      <u/>
      <sz val="15.5"/>
      <color indexed="9"/>
      <name val="Tahoma"/>
    </font>
    <font>
      <sz val="26"/>
      <color indexed="22"/>
      <name val="Tahoma"/>
    </font>
    <font>
      <sz val="26"/>
      <color indexed="12"/>
      <name val="Tahoma"/>
    </font>
    <font>
      <b/>
      <sz val="20"/>
      <color indexed="22"/>
      <name val="Tahoma"/>
    </font>
    <font>
      <b/>
      <sz val="20"/>
      <name val="Tahoma"/>
    </font>
    <font>
      <b/>
      <sz val="20"/>
      <color indexed="12"/>
      <name val="Tahoma"/>
    </font>
    <font>
      <b/>
      <sz val="20"/>
      <color indexed="22"/>
      <name val="Arial"/>
      <family val="2"/>
    </font>
    <font>
      <b/>
      <sz val="20"/>
      <color indexed="11"/>
      <name val="Tahoma"/>
      <family val="2"/>
    </font>
    <font>
      <sz val="26"/>
      <color indexed="9"/>
      <name val="Tahoma"/>
      <family val="2"/>
    </font>
    <font>
      <sz val="10"/>
      <name val="Arial"/>
      <family val="2"/>
    </font>
    <font>
      <sz val="8"/>
      <name val="Arial"/>
      <family val="2"/>
    </font>
    <font>
      <b/>
      <sz val="22"/>
      <name val="Tahoma"/>
      <family val="2"/>
    </font>
    <font>
      <b/>
      <u/>
      <sz val="15.5"/>
      <color indexed="9"/>
      <name val="Tahoma"/>
      <family val="2"/>
    </font>
    <font>
      <sz val="10"/>
      <color theme="0"/>
      <name val="Arial"/>
      <family val="2"/>
    </font>
    <font>
      <sz val="18"/>
      <color theme="0"/>
      <name val="Arial"/>
      <family val="2"/>
    </font>
    <font>
      <sz val="26"/>
      <color theme="1"/>
      <name val="Tahoma"/>
      <family val="2"/>
    </font>
    <font>
      <b/>
      <sz val="20"/>
      <color rgb="FF7030A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0" fillId="0" borderId="0" xfId="0" applyBorder="1" applyAlignment="1"/>
    <xf numFmtId="10" fontId="0" fillId="0" borderId="2" xfId="0" applyNumberFormat="1" applyBorder="1" applyAlignment="1">
      <alignment horizontal="center"/>
    </xf>
    <xf numFmtId="0" fontId="9" fillId="0" borderId="0" xfId="0" applyFont="1"/>
    <xf numFmtId="0" fontId="3" fillId="7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NumberFormat="1"/>
    <xf numFmtId="0" fontId="12" fillId="0" borderId="0" xfId="0" applyFont="1" applyAlignment="1"/>
    <xf numFmtId="0" fontId="3" fillId="4" borderId="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0" xfId="0" applyFill="1"/>
    <xf numFmtId="1" fontId="0" fillId="0" borderId="6" xfId="0" applyNumberFormat="1" applyBorder="1" applyAlignment="1">
      <alignment horizontal="center"/>
    </xf>
    <xf numFmtId="0" fontId="0" fillId="8" borderId="0" xfId="0" applyFill="1"/>
    <xf numFmtId="10" fontId="24" fillId="0" borderId="1" xfId="0" applyNumberFormat="1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8" fillId="11" borderId="0" xfId="0" applyFont="1" applyFill="1"/>
    <xf numFmtId="0" fontId="29" fillId="11" borderId="0" xfId="0" applyFont="1" applyFill="1"/>
    <xf numFmtId="0" fontId="7" fillId="4" borderId="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26" fillId="8" borderId="3" xfId="0" applyNumberFormat="1" applyFont="1" applyFill="1" applyBorder="1" applyAlignment="1">
      <alignment horizontal="center" vertical="center"/>
    </xf>
    <xf numFmtId="0" fontId="26" fillId="8" borderId="4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22" fillId="8" borderId="8" xfId="0" applyNumberFormat="1" applyFont="1" applyFill="1" applyBorder="1" applyAlignment="1">
      <alignment horizontal="center"/>
    </xf>
    <xf numFmtId="0" fontId="21" fillId="8" borderId="9" xfId="0" applyFont="1" applyFill="1" applyBorder="1" applyAlignment="1">
      <alignment horizontal="center"/>
    </xf>
    <xf numFmtId="0" fontId="21" fillId="8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23" fillId="8" borderId="10" xfId="0" applyNumberFormat="1" applyFont="1" applyFill="1" applyBorder="1" applyAlignment="1">
      <alignment horizontal="center"/>
    </xf>
    <xf numFmtId="0" fontId="16" fillId="8" borderId="0" xfId="0" applyNumberFormat="1" applyFont="1" applyFill="1" applyBorder="1" applyAlignment="1">
      <alignment horizontal="center"/>
    </xf>
    <xf numFmtId="0" fontId="16" fillId="8" borderId="11" xfId="0" applyNumberFormat="1" applyFont="1" applyFill="1" applyBorder="1" applyAlignment="1">
      <alignment horizontal="center"/>
    </xf>
    <xf numFmtId="0" fontId="30" fillId="8" borderId="7" xfId="0" applyNumberFormat="1" applyFont="1" applyFill="1" applyBorder="1" applyAlignment="1">
      <alignment horizontal="center"/>
    </xf>
    <xf numFmtId="0" fontId="13" fillId="8" borderId="12" xfId="0" applyNumberFormat="1" applyFont="1" applyFill="1" applyBorder="1" applyAlignment="1">
      <alignment horizontal="center"/>
    </xf>
    <xf numFmtId="0" fontId="13" fillId="8" borderId="6" xfId="0" applyNumberFormat="1" applyFont="1" applyFill="1" applyBorder="1" applyAlignment="1">
      <alignment horizontal="center"/>
    </xf>
    <xf numFmtId="0" fontId="11" fillId="9" borderId="8" xfId="0" applyFont="1" applyFill="1" applyBorder="1" applyAlignment="1">
      <alignment horizontal="center"/>
    </xf>
    <xf numFmtId="0" fontId="11" fillId="9" borderId="9" xfId="0" applyFont="1" applyFill="1" applyBorder="1" applyAlignment="1">
      <alignment horizontal="center"/>
    </xf>
    <xf numFmtId="0" fontId="11" fillId="9" borderId="5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9" borderId="12" xfId="0" applyFont="1" applyFill="1" applyBorder="1" applyAlignment="1">
      <alignment horizontal="center"/>
    </xf>
    <xf numFmtId="0" fontId="11" fillId="9" borderId="6" xfId="0" applyFont="1" applyFill="1" applyBorder="1" applyAlignment="1">
      <alignment horizontal="center"/>
    </xf>
    <xf numFmtId="0" fontId="6" fillId="10" borderId="8" xfId="0" applyFont="1" applyFill="1" applyBorder="1" applyAlignment="1">
      <alignment horizontal="center"/>
    </xf>
    <xf numFmtId="0" fontId="8" fillId="10" borderId="5" xfId="0" applyFont="1" applyFill="1" applyBorder="1" applyAlignment="1">
      <alignment horizontal="center"/>
    </xf>
    <xf numFmtId="0" fontId="15" fillId="10" borderId="7" xfId="0" applyFont="1" applyFill="1" applyBorder="1" applyAlignment="1">
      <alignment horizontal="center"/>
    </xf>
    <xf numFmtId="0" fontId="15" fillId="10" borderId="6" xfId="0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12" borderId="8" xfId="0" applyFont="1" applyFill="1" applyBorder="1" applyAlignment="1">
      <alignment horizontal="center"/>
    </xf>
    <xf numFmtId="0" fontId="8" fillId="12" borderId="5" xfId="0" applyFont="1" applyFill="1" applyBorder="1" applyAlignment="1">
      <alignment horizontal="center"/>
    </xf>
    <xf numFmtId="0" fontId="27" fillId="12" borderId="7" xfId="0" applyFont="1" applyFill="1" applyBorder="1" applyAlignment="1">
      <alignment horizontal="center"/>
    </xf>
    <xf numFmtId="0" fontId="15" fillId="12" borderId="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85"/>
  <sheetViews>
    <sheetView tabSelected="1" workbookViewId="0">
      <selection activeCell="E45" sqref="E45"/>
    </sheetView>
  </sheetViews>
  <sheetFormatPr defaultColWidth="8.85546875" defaultRowHeight="12.75"/>
  <cols>
    <col min="1" max="1" width="1.85546875" customWidth="1"/>
    <col min="2" max="2" width="24.85546875" bestFit="1" customWidth="1"/>
    <col min="3" max="3" width="14.42578125" customWidth="1"/>
    <col min="4" max="6" width="15.7109375" customWidth="1"/>
    <col min="7" max="7" width="24" customWidth="1"/>
    <col min="8" max="8" width="24.140625" customWidth="1"/>
    <col min="9" max="15" width="15.7109375" customWidth="1"/>
  </cols>
  <sheetData>
    <row r="1" spans="2:12">
      <c r="D1" s="31"/>
      <c r="E1" s="31"/>
      <c r="F1" s="31"/>
      <c r="G1" s="31"/>
      <c r="H1" s="31"/>
    </row>
    <row r="2" spans="2:12" ht="27">
      <c r="B2" s="41" t="s">
        <v>88</v>
      </c>
      <c r="D2" s="58" t="s">
        <v>86</v>
      </c>
      <c r="E2" s="59"/>
      <c r="F2" s="59"/>
      <c r="G2" s="59"/>
      <c r="H2" s="60"/>
      <c r="I2" s="1"/>
      <c r="J2" s="1"/>
    </row>
    <row r="3" spans="2:12" ht="32.25">
      <c r="B3" s="42" t="s">
        <v>87</v>
      </c>
      <c r="D3" s="63" t="s">
        <v>89</v>
      </c>
      <c r="E3" s="64"/>
      <c r="F3" s="64"/>
      <c r="G3" s="64"/>
      <c r="H3" s="65"/>
      <c r="I3" s="1"/>
      <c r="J3" s="1"/>
    </row>
    <row r="4" spans="2:12" ht="32.25">
      <c r="D4" s="66" t="s">
        <v>90</v>
      </c>
      <c r="E4" s="67"/>
      <c r="F4" s="67"/>
      <c r="G4" s="67"/>
      <c r="H4" s="68"/>
      <c r="I4" s="1"/>
      <c r="J4" s="1"/>
    </row>
    <row r="5" spans="2:12" ht="21">
      <c r="D5" s="22"/>
      <c r="E5" s="22"/>
      <c r="F5" s="22"/>
      <c r="G5" s="22"/>
      <c r="H5" s="22"/>
      <c r="I5" s="1"/>
      <c r="J5" s="1"/>
    </row>
    <row r="7" spans="2:12" ht="19.5">
      <c r="B7" s="2"/>
      <c r="C7" s="54" t="s">
        <v>76</v>
      </c>
      <c r="D7" s="55"/>
      <c r="H7" s="54" t="s">
        <v>70</v>
      </c>
      <c r="I7" s="87"/>
    </row>
    <row r="8" spans="2:12" ht="19.5">
      <c r="B8" s="2"/>
      <c r="C8" s="46" t="s">
        <v>42</v>
      </c>
      <c r="D8" s="47"/>
      <c r="H8" s="46" t="s">
        <v>42</v>
      </c>
      <c r="I8" s="47"/>
    </row>
    <row r="9" spans="2:12" ht="18">
      <c r="B9" s="2"/>
      <c r="C9" s="2"/>
      <c r="D9" s="2"/>
    </row>
    <row r="10" spans="2:12" ht="18" customHeight="1">
      <c r="B10" s="3" t="s">
        <v>41</v>
      </c>
      <c r="C10" s="3" t="s">
        <v>77</v>
      </c>
      <c r="D10" s="3" t="s">
        <v>78</v>
      </c>
      <c r="E10" s="3" t="s">
        <v>80</v>
      </c>
      <c r="H10" s="3" t="s">
        <v>41</v>
      </c>
      <c r="I10" s="3" t="s">
        <v>72</v>
      </c>
      <c r="J10" s="3" t="s">
        <v>91</v>
      </c>
      <c r="K10" s="3" t="s">
        <v>82</v>
      </c>
      <c r="L10" s="3" t="s">
        <v>92</v>
      </c>
    </row>
    <row r="11" spans="2:12" ht="18" customHeight="1">
      <c r="B11" s="3" t="s">
        <v>31</v>
      </c>
      <c r="C11" s="4">
        <f>SUM(C13,C15,C19)</f>
        <v>60</v>
      </c>
      <c r="D11" s="4">
        <f>SUM(D13,D15,D19)</f>
        <v>39</v>
      </c>
      <c r="E11" s="4">
        <f>SUM(E13,E15,E19)</f>
        <v>24</v>
      </c>
      <c r="H11" s="3" t="s">
        <v>31</v>
      </c>
      <c r="I11" s="43">
        <f>SUM(I13,I15,I19)</f>
        <v>56</v>
      </c>
      <c r="J11" s="43">
        <f>J13+J15</f>
        <v>2</v>
      </c>
      <c r="K11" s="43">
        <f>SUM(K13,K15,K19)</f>
        <v>20</v>
      </c>
      <c r="L11" s="43">
        <f>SUM(L13,L15,L19)</f>
        <v>35</v>
      </c>
    </row>
    <row r="12" spans="2:12" ht="18" customHeight="1">
      <c r="B12" s="3" t="s">
        <v>59</v>
      </c>
      <c r="C12" s="5">
        <f>C11/(C11+D11+E11+I11+J11+K11+L11)</f>
        <v>0.25423728813559321</v>
      </c>
      <c r="D12" s="5">
        <f>D11/(C11+D11+E11+I11+J11+K11+L11)</f>
        <v>0.1652542372881356</v>
      </c>
      <c r="E12" s="5">
        <f>E11/(C11+D11+E11+I11+J11+K11+L11)</f>
        <v>0.10169491525423729</v>
      </c>
      <c r="H12" s="3" t="s">
        <v>59</v>
      </c>
      <c r="I12" s="5">
        <f>I11/(C11+D11+E11+I11+J11+K11+L11)</f>
        <v>0.23728813559322035</v>
      </c>
      <c r="J12" s="5">
        <f>J11/(C11+D11+E11+I11+J11+K11+L11)</f>
        <v>8.4745762711864406E-3</v>
      </c>
      <c r="K12" s="5">
        <f>K11/(C11+D11+E11+I11+J11+K11+L11)</f>
        <v>8.4745762711864403E-2</v>
      </c>
      <c r="L12" s="5">
        <f>L11/(C11+D11+E11+I11+J11+K11+L11)</f>
        <v>0.14830508474576271</v>
      </c>
    </row>
    <row r="13" spans="2:12" ht="18" customHeight="1">
      <c r="B13" s="3" t="s">
        <v>60</v>
      </c>
      <c r="C13" s="4">
        <v>48</v>
      </c>
      <c r="D13" s="4">
        <v>33</v>
      </c>
      <c r="E13" s="4">
        <v>17</v>
      </c>
      <c r="H13" s="3" t="s">
        <v>60</v>
      </c>
      <c r="I13" s="43">
        <v>40</v>
      </c>
      <c r="J13" s="43">
        <v>2</v>
      </c>
      <c r="K13" s="43">
        <v>15</v>
      </c>
      <c r="L13" s="43">
        <v>21</v>
      </c>
    </row>
    <row r="14" spans="2:12" ht="18" customHeight="1">
      <c r="B14" s="3" t="s">
        <v>11</v>
      </c>
      <c r="C14" s="4">
        <v>152</v>
      </c>
      <c r="D14" s="4">
        <v>72</v>
      </c>
      <c r="E14" s="4">
        <v>100</v>
      </c>
      <c r="H14" s="3" t="s">
        <v>11</v>
      </c>
      <c r="I14" s="43">
        <v>71</v>
      </c>
      <c r="J14" s="43">
        <v>2</v>
      </c>
      <c r="K14" s="43">
        <v>34</v>
      </c>
      <c r="L14" s="43">
        <v>42</v>
      </c>
    </row>
    <row r="15" spans="2:12" ht="18" customHeight="1">
      <c r="B15" s="3" t="s">
        <v>32</v>
      </c>
      <c r="C15" s="4">
        <v>6</v>
      </c>
      <c r="D15" s="4">
        <v>4</v>
      </c>
      <c r="E15" s="4">
        <v>7</v>
      </c>
      <c r="H15" s="3" t="s">
        <v>32</v>
      </c>
      <c r="I15" s="43">
        <v>16</v>
      </c>
      <c r="J15" s="43">
        <v>0</v>
      </c>
      <c r="K15" s="43">
        <v>5</v>
      </c>
      <c r="L15" s="43">
        <v>14</v>
      </c>
    </row>
    <row r="16" spans="2:12" ht="18" customHeight="1">
      <c r="B16" s="3" t="s">
        <v>12</v>
      </c>
      <c r="C16" s="4">
        <v>2</v>
      </c>
      <c r="D16" s="4">
        <v>3</v>
      </c>
      <c r="E16" s="4">
        <v>3</v>
      </c>
      <c r="H16" s="3" t="s">
        <v>12</v>
      </c>
      <c r="I16" s="43">
        <v>0</v>
      </c>
      <c r="J16" s="43">
        <v>0</v>
      </c>
      <c r="K16" s="43">
        <v>0</v>
      </c>
      <c r="L16" s="43">
        <v>0</v>
      </c>
    </row>
    <row r="17" spans="2:12" ht="18" customHeight="1">
      <c r="B17" s="3" t="s">
        <v>39</v>
      </c>
      <c r="C17" s="4">
        <v>8</v>
      </c>
      <c r="D17" s="4">
        <v>10</v>
      </c>
      <c r="E17" s="4">
        <v>9</v>
      </c>
      <c r="H17" s="3" t="s">
        <v>39</v>
      </c>
      <c r="I17" s="43">
        <v>6</v>
      </c>
      <c r="J17" s="43">
        <v>1</v>
      </c>
      <c r="K17" s="43">
        <v>6</v>
      </c>
      <c r="L17" s="43">
        <v>4</v>
      </c>
    </row>
    <row r="18" spans="2:12" ht="18" customHeight="1">
      <c r="B18" s="3" t="s">
        <v>38</v>
      </c>
      <c r="C18" s="4">
        <v>3</v>
      </c>
      <c r="D18" s="4">
        <v>7</v>
      </c>
      <c r="E18" s="4">
        <v>6</v>
      </c>
      <c r="H18" s="3" t="s">
        <v>38</v>
      </c>
      <c r="I18" s="43">
        <v>1</v>
      </c>
      <c r="J18" s="43">
        <v>0</v>
      </c>
      <c r="K18" s="43">
        <v>0</v>
      </c>
      <c r="L18" s="43">
        <v>0</v>
      </c>
    </row>
    <row r="19" spans="2:12" ht="18" customHeight="1">
      <c r="B19" s="3" t="s">
        <v>33</v>
      </c>
      <c r="C19" s="4">
        <v>6</v>
      </c>
      <c r="D19" s="4">
        <v>2</v>
      </c>
      <c r="E19" s="4">
        <v>0</v>
      </c>
      <c r="H19" s="3" t="s">
        <v>33</v>
      </c>
      <c r="I19" s="43">
        <v>0</v>
      </c>
      <c r="J19" s="43">
        <v>0</v>
      </c>
      <c r="K19" s="43">
        <v>0</v>
      </c>
      <c r="L19" s="43">
        <v>0</v>
      </c>
    </row>
    <row r="20" spans="2:12" ht="18" customHeight="1">
      <c r="B20" s="3" t="s">
        <v>34</v>
      </c>
      <c r="C20" s="4">
        <f>C11-C17-C18-C25</f>
        <v>40</v>
      </c>
      <c r="D20" s="4">
        <f>D11-D17-D18-D25</f>
        <v>19</v>
      </c>
      <c r="E20" s="4">
        <f>E11-E17-E18-E25</f>
        <v>7</v>
      </c>
      <c r="H20" s="3" t="s">
        <v>34</v>
      </c>
      <c r="I20" s="43">
        <f>I11-I18-I17-I25</f>
        <v>47</v>
      </c>
      <c r="J20" s="43">
        <f>J11-J18-J17-J25</f>
        <v>0</v>
      </c>
      <c r="K20" s="43">
        <f>K11-K18-K17-K25</f>
        <v>14</v>
      </c>
      <c r="L20" s="43">
        <f>L11-L18-L17-L25</f>
        <v>28</v>
      </c>
    </row>
    <row r="21" spans="2:12" ht="18" customHeight="1">
      <c r="B21" s="3" t="s">
        <v>35</v>
      </c>
      <c r="C21" s="4">
        <v>18</v>
      </c>
      <c r="D21" s="4">
        <v>2</v>
      </c>
      <c r="E21" s="4">
        <v>4</v>
      </c>
      <c r="H21" s="3" t="s">
        <v>35</v>
      </c>
      <c r="I21" s="43">
        <v>20</v>
      </c>
      <c r="J21" s="43">
        <v>0</v>
      </c>
      <c r="K21" s="43">
        <v>2</v>
      </c>
      <c r="L21" s="43">
        <v>8</v>
      </c>
    </row>
    <row r="22" spans="2:12" ht="18" customHeight="1">
      <c r="B22" s="3" t="s">
        <v>36</v>
      </c>
      <c r="C22" s="4">
        <f>C20-C21</f>
        <v>22</v>
      </c>
      <c r="D22" s="4">
        <f>D20-D21</f>
        <v>17</v>
      </c>
      <c r="E22" s="4">
        <f>E20-E21</f>
        <v>3</v>
      </c>
      <c r="H22" s="3" t="s">
        <v>36</v>
      </c>
      <c r="I22" s="43">
        <f>I20-I21</f>
        <v>27</v>
      </c>
      <c r="J22" s="43">
        <f>J20-J21</f>
        <v>0</v>
      </c>
      <c r="K22" s="43">
        <f>K20-K21</f>
        <v>12</v>
      </c>
      <c r="L22" s="43">
        <f>L20-L21</f>
        <v>20</v>
      </c>
    </row>
    <row r="23" spans="2:12" ht="18" customHeight="1">
      <c r="B23" s="3" t="s">
        <v>9</v>
      </c>
      <c r="C23" s="4">
        <f>C21*10</f>
        <v>180</v>
      </c>
      <c r="D23" s="4">
        <f>D21*10</f>
        <v>20</v>
      </c>
      <c r="E23" s="4">
        <f>E21*10</f>
        <v>40</v>
      </c>
      <c r="H23" s="3" t="s">
        <v>10</v>
      </c>
      <c r="I23" s="43">
        <f>I21*10</f>
        <v>200</v>
      </c>
      <c r="J23" s="43">
        <f>J21*10</f>
        <v>0</v>
      </c>
      <c r="K23" s="43">
        <f>K21*10</f>
        <v>20</v>
      </c>
      <c r="L23" s="43">
        <f>L21*10</f>
        <v>80</v>
      </c>
    </row>
    <row r="24" spans="2:12" ht="18" customHeight="1">
      <c r="B24" s="3" t="s">
        <v>37</v>
      </c>
      <c r="C24" s="5">
        <f>C21/C20</f>
        <v>0.45</v>
      </c>
      <c r="D24" s="5">
        <f>D21/D20</f>
        <v>0.10526315789473684</v>
      </c>
      <c r="E24" s="32" t="s">
        <v>85</v>
      </c>
      <c r="H24" s="3" t="s">
        <v>37</v>
      </c>
      <c r="I24" s="5">
        <f>I21/I20</f>
        <v>0.42553191489361702</v>
      </c>
      <c r="J24" s="5" t="s">
        <v>85</v>
      </c>
      <c r="K24" s="5">
        <f>K21/K20</f>
        <v>0.14285714285714285</v>
      </c>
      <c r="L24" s="5">
        <f>L21/L20</f>
        <v>0.2857142857142857</v>
      </c>
    </row>
    <row r="25" spans="2:12" ht="18" customHeight="1">
      <c r="B25" s="3" t="s">
        <v>40</v>
      </c>
      <c r="C25" s="4">
        <v>9</v>
      </c>
      <c r="D25" s="4">
        <v>3</v>
      </c>
      <c r="E25" s="4">
        <v>2</v>
      </c>
      <c r="H25" s="3" t="s">
        <v>40</v>
      </c>
      <c r="I25" s="43">
        <v>2</v>
      </c>
      <c r="J25" s="43">
        <v>1</v>
      </c>
      <c r="K25" s="43">
        <v>0</v>
      </c>
      <c r="L25" s="43">
        <v>3</v>
      </c>
    </row>
    <row r="26" spans="2:12" ht="18" customHeight="1"/>
    <row r="27" spans="2:12" ht="18" customHeight="1"/>
    <row r="28" spans="2:12" ht="18" customHeight="1">
      <c r="C28" s="50" t="s">
        <v>76</v>
      </c>
      <c r="D28" s="51"/>
      <c r="H28" s="50" t="s">
        <v>70</v>
      </c>
      <c r="I28" s="51"/>
    </row>
    <row r="29" spans="2:12" ht="18" customHeight="1">
      <c r="C29" s="48" t="s">
        <v>44</v>
      </c>
      <c r="D29" s="49"/>
      <c r="H29" s="48" t="s">
        <v>44</v>
      </c>
      <c r="I29" s="49"/>
    </row>
    <row r="30" spans="2:12" ht="18" customHeight="1"/>
    <row r="31" spans="2:12" ht="18" customHeight="1">
      <c r="B31" s="8" t="s">
        <v>41</v>
      </c>
      <c r="C31" s="8" t="s">
        <v>79</v>
      </c>
      <c r="D31" s="6"/>
      <c r="H31" s="8" t="s">
        <v>41</v>
      </c>
      <c r="I31" s="8" t="s">
        <v>71</v>
      </c>
    </row>
    <row r="32" spans="2:12" ht="18" customHeight="1">
      <c r="B32" s="8" t="s">
        <v>8</v>
      </c>
      <c r="C32" s="4">
        <v>90</v>
      </c>
      <c r="D32" s="7"/>
      <c r="H32" s="8" t="s">
        <v>34</v>
      </c>
      <c r="I32" s="4">
        <v>68</v>
      </c>
      <c r="K32" s="21"/>
    </row>
    <row r="33" spans="2:11" ht="18" customHeight="1">
      <c r="B33" s="8" t="s">
        <v>36</v>
      </c>
      <c r="C33" s="4">
        <v>59</v>
      </c>
      <c r="D33" s="7"/>
      <c r="H33" s="8" t="s">
        <v>36</v>
      </c>
      <c r="I33" s="4">
        <v>42</v>
      </c>
    </row>
    <row r="34" spans="2:11" ht="18" customHeight="1">
      <c r="B34" s="8" t="s">
        <v>13</v>
      </c>
      <c r="C34" s="4">
        <f>C33*10</f>
        <v>590</v>
      </c>
      <c r="D34" s="7"/>
      <c r="H34" s="8" t="s">
        <v>14</v>
      </c>
      <c r="I34" s="4">
        <f>I33*10</f>
        <v>420</v>
      </c>
    </row>
    <row r="35" spans="2:11" ht="18" customHeight="1">
      <c r="B35" s="8" t="s">
        <v>45</v>
      </c>
      <c r="C35" s="5">
        <f>C33/C32</f>
        <v>0.65555555555555556</v>
      </c>
      <c r="D35" s="7"/>
      <c r="H35" s="8" t="s">
        <v>45</v>
      </c>
      <c r="I35" s="5">
        <f>I33/I32</f>
        <v>0.61764705882352944</v>
      </c>
    </row>
    <row r="36" spans="2:11" ht="18" customHeight="1">
      <c r="B36" s="7"/>
      <c r="C36" s="7"/>
      <c r="I36" s="7"/>
    </row>
    <row r="37" spans="2:11" ht="18" customHeight="1">
      <c r="B37" s="7"/>
      <c r="C37" s="7"/>
      <c r="I37" s="7"/>
    </row>
    <row r="38" spans="2:11" ht="18" customHeight="1">
      <c r="C38" s="56" t="s">
        <v>76</v>
      </c>
      <c r="D38" s="57"/>
      <c r="H38" s="40" t="s">
        <v>70</v>
      </c>
      <c r="I38" s="7"/>
    </row>
    <row r="39" spans="2:11" ht="18" customHeight="1">
      <c r="C39" s="61" t="s">
        <v>46</v>
      </c>
      <c r="D39" s="62"/>
      <c r="H39" s="37" t="s">
        <v>46</v>
      </c>
      <c r="I39" s="7"/>
    </row>
    <row r="40" spans="2:11" ht="18" customHeight="1">
      <c r="I40" s="7"/>
    </row>
    <row r="41" spans="2:11" ht="18" customHeight="1">
      <c r="B41" s="9" t="s">
        <v>41</v>
      </c>
      <c r="C41" s="9" t="s">
        <v>81</v>
      </c>
      <c r="D41" s="6"/>
      <c r="G41" s="9" t="s">
        <v>41</v>
      </c>
      <c r="H41" s="9" t="s">
        <v>93</v>
      </c>
      <c r="I41" s="7"/>
    </row>
    <row r="42" spans="2:11" ht="18" customHeight="1">
      <c r="B42" s="9" t="s">
        <v>64</v>
      </c>
      <c r="C42" s="4">
        <v>13</v>
      </c>
      <c r="D42" s="7"/>
      <c r="G42" s="9" t="s">
        <v>64</v>
      </c>
      <c r="H42" s="4">
        <v>14</v>
      </c>
      <c r="J42" s="18"/>
      <c r="K42" s="18"/>
    </row>
    <row r="43" spans="2:11" ht="18" customHeight="1">
      <c r="B43" s="9" t="s">
        <v>47</v>
      </c>
      <c r="C43" s="4">
        <v>13</v>
      </c>
      <c r="D43" s="7"/>
      <c r="G43" s="9" t="s">
        <v>47</v>
      </c>
      <c r="H43" s="4">
        <v>4</v>
      </c>
    </row>
    <row r="44" spans="2:11" ht="18" customHeight="1">
      <c r="B44" s="23" t="s">
        <v>9</v>
      </c>
      <c r="C44" s="4">
        <f>C43*20</f>
        <v>260</v>
      </c>
      <c r="D44" s="7"/>
      <c r="G44" s="23" t="s">
        <v>9</v>
      </c>
      <c r="H44" s="4">
        <f>H43*20</f>
        <v>80</v>
      </c>
    </row>
    <row r="45" spans="2:11" ht="18" customHeight="1">
      <c r="B45" s="23" t="s">
        <v>48</v>
      </c>
      <c r="C45" s="5">
        <f>C43/SUM(C43,C42)</f>
        <v>0.5</v>
      </c>
      <c r="D45" s="7"/>
      <c r="G45" s="23" t="s">
        <v>48</v>
      </c>
      <c r="H45" s="5">
        <f>H43/SUM(H43+H42)</f>
        <v>0.22222222222222221</v>
      </c>
    </row>
    <row r="46" spans="2:11" ht="18" customHeight="1">
      <c r="B46" s="9" t="s">
        <v>26</v>
      </c>
      <c r="C46" s="26">
        <v>16</v>
      </c>
      <c r="D46" s="7"/>
      <c r="G46" s="9" t="s">
        <v>27</v>
      </c>
      <c r="H46" s="26">
        <v>16</v>
      </c>
    </row>
    <row r="47" spans="2:11" ht="18" customHeight="1">
      <c r="B47" s="9" t="s">
        <v>29</v>
      </c>
      <c r="C47" s="26">
        <v>1</v>
      </c>
      <c r="D47" s="7"/>
      <c r="G47" s="9" t="s">
        <v>29</v>
      </c>
      <c r="H47" s="26">
        <v>1</v>
      </c>
    </row>
    <row r="48" spans="2:11" ht="18" customHeight="1">
      <c r="B48" s="9" t="s">
        <v>30</v>
      </c>
      <c r="C48" s="25">
        <f>C46/SUM(C46+C47)</f>
        <v>0.94117647058823528</v>
      </c>
      <c r="D48" s="7"/>
      <c r="G48" s="9" t="s">
        <v>30</v>
      </c>
      <c r="H48" s="25">
        <f>H46/SUM(H47+H46)</f>
        <v>0.94117647058823528</v>
      </c>
    </row>
    <row r="49" spans="2:9" ht="18" customHeight="1"/>
    <row r="50" spans="2:9" ht="18" customHeight="1"/>
    <row r="51" spans="2:9" ht="18" customHeight="1">
      <c r="B51" s="2"/>
      <c r="C51" s="52" t="s">
        <v>76</v>
      </c>
      <c r="D51" s="53"/>
      <c r="G51" s="2"/>
      <c r="H51" s="39" t="s">
        <v>70</v>
      </c>
      <c r="I51" s="2"/>
    </row>
    <row r="52" spans="2:9" ht="18" customHeight="1">
      <c r="B52" s="2"/>
      <c r="C52" s="44" t="s">
        <v>43</v>
      </c>
      <c r="D52" s="45"/>
      <c r="G52" s="2"/>
      <c r="H52" s="38" t="s">
        <v>43</v>
      </c>
    </row>
    <row r="53" spans="2:9" ht="18" customHeight="1">
      <c r="B53" s="2"/>
      <c r="C53" s="2"/>
      <c r="D53" s="2"/>
      <c r="G53" s="2"/>
      <c r="H53" s="2"/>
    </row>
    <row r="54" spans="2:9" ht="18" customHeight="1">
      <c r="B54" s="10" t="s">
        <v>41</v>
      </c>
      <c r="C54" s="10" t="s">
        <v>83</v>
      </c>
      <c r="D54" s="10" t="s">
        <v>84</v>
      </c>
      <c r="G54" s="10" t="s">
        <v>41</v>
      </c>
      <c r="H54" s="10" t="s">
        <v>91</v>
      </c>
      <c r="I54" s="10" t="s">
        <v>73</v>
      </c>
    </row>
    <row r="55" spans="2:9" ht="18" customHeight="1">
      <c r="B55" s="10" t="s">
        <v>31</v>
      </c>
      <c r="C55" s="4">
        <v>103</v>
      </c>
      <c r="D55" s="4">
        <v>35</v>
      </c>
      <c r="G55" s="10" t="s">
        <v>31</v>
      </c>
      <c r="H55" s="4">
        <v>97</v>
      </c>
      <c r="I55" s="4">
        <v>132</v>
      </c>
    </row>
    <row r="56" spans="2:9" ht="18" customHeight="1">
      <c r="B56" s="10" t="s">
        <v>49</v>
      </c>
      <c r="C56" s="4">
        <v>7</v>
      </c>
      <c r="D56" s="4">
        <v>1</v>
      </c>
      <c r="G56" s="10" t="s">
        <v>49</v>
      </c>
      <c r="H56" s="4">
        <v>10</v>
      </c>
      <c r="I56" s="4">
        <v>12</v>
      </c>
    </row>
    <row r="57" spans="2:9" ht="18" customHeight="1">
      <c r="B57" s="10" t="s">
        <v>56</v>
      </c>
      <c r="C57" s="5">
        <f>C56/C55</f>
        <v>6.7961165048543687E-2</v>
      </c>
      <c r="D57" s="5">
        <f>D56/D55</f>
        <v>2.8571428571428571E-2</v>
      </c>
      <c r="G57" s="10" t="s">
        <v>56</v>
      </c>
      <c r="H57" s="5">
        <f>H56/H55</f>
        <v>0.10309278350515463</v>
      </c>
      <c r="I57" s="5">
        <f>I56/I55</f>
        <v>9.0909090909090912E-2</v>
      </c>
    </row>
    <row r="58" spans="2:9" ht="18" customHeight="1">
      <c r="B58" s="10" t="s">
        <v>50</v>
      </c>
      <c r="C58" s="4">
        <v>90</v>
      </c>
      <c r="D58" s="4">
        <v>29</v>
      </c>
      <c r="G58" s="10" t="s">
        <v>50</v>
      </c>
      <c r="H58" s="4">
        <v>77</v>
      </c>
      <c r="I58" s="4">
        <v>107</v>
      </c>
    </row>
    <row r="59" spans="2:9" ht="18" customHeight="1">
      <c r="B59" s="10" t="s">
        <v>51</v>
      </c>
      <c r="C59" s="4">
        <v>0</v>
      </c>
      <c r="D59" s="4">
        <v>0</v>
      </c>
      <c r="G59" s="10" t="s">
        <v>51</v>
      </c>
      <c r="H59" s="4">
        <v>3</v>
      </c>
      <c r="I59" s="4">
        <v>2</v>
      </c>
    </row>
    <row r="60" spans="2:9" ht="18" customHeight="1">
      <c r="B60" s="10" t="s">
        <v>52</v>
      </c>
      <c r="C60" s="4">
        <v>9</v>
      </c>
      <c r="D60" s="4">
        <v>12</v>
      </c>
      <c r="G60" s="10" t="s">
        <v>52</v>
      </c>
      <c r="H60" s="4">
        <v>4</v>
      </c>
      <c r="I60" s="4">
        <v>4</v>
      </c>
    </row>
    <row r="61" spans="2:9" ht="18" customHeight="1">
      <c r="B61" s="10" t="s">
        <v>54</v>
      </c>
      <c r="C61" s="4">
        <v>66</v>
      </c>
      <c r="D61" s="4">
        <v>118</v>
      </c>
      <c r="G61" s="10" t="s">
        <v>54</v>
      </c>
      <c r="H61" s="4">
        <v>103</v>
      </c>
      <c r="I61" s="4">
        <v>48</v>
      </c>
    </row>
    <row r="62" spans="2:9" ht="18" customHeight="1">
      <c r="B62" s="10" t="s">
        <v>13</v>
      </c>
      <c r="C62" s="4">
        <f>C61*2</f>
        <v>132</v>
      </c>
      <c r="D62" s="4">
        <f>D61*2</f>
        <v>236</v>
      </c>
      <c r="G62" s="10" t="s">
        <v>13</v>
      </c>
      <c r="H62" s="4">
        <f>H61*2</f>
        <v>206</v>
      </c>
      <c r="I62" s="4">
        <f>I61*2</f>
        <v>96</v>
      </c>
    </row>
    <row r="63" spans="2:9" ht="18" customHeight="1">
      <c r="B63" s="10" t="s">
        <v>9</v>
      </c>
      <c r="C63" s="4">
        <f>C56*2</f>
        <v>14</v>
      </c>
      <c r="D63" s="4">
        <f>D56*2</f>
        <v>2</v>
      </c>
      <c r="G63" s="10" t="s">
        <v>10</v>
      </c>
      <c r="H63" s="4">
        <f>H56*2</f>
        <v>20</v>
      </c>
      <c r="I63" s="4">
        <f>I56*2</f>
        <v>24</v>
      </c>
    </row>
    <row r="64" spans="2:9" ht="18" customHeight="1">
      <c r="B64" s="10" t="s">
        <v>55</v>
      </c>
      <c r="C64" s="5">
        <f>C61/SUM(C61,D61,H61,I61)</f>
        <v>0.19701492537313434</v>
      </c>
      <c r="D64" s="5">
        <f>D61/SUM(C61,D61,H61,I61)</f>
        <v>0.35223880597014923</v>
      </c>
      <c r="G64" s="10" t="s">
        <v>55</v>
      </c>
      <c r="H64" s="5">
        <f>H61/SUM(C61,D61,H61,I61)</f>
        <v>0.30746268656716419</v>
      </c>
      <c r="I64" s="5">
        <f>I61/SUM(C61,D61,H61,I61)</f>
        <v>0.14328358208955225</v>
      </c>
    </row>
    <row r="65" spans="2:9" ht="18" customHeight="1">
      <c r="B65" s="10" t="s">
        <v>15</v>
      </c>
      <c r="C65" s="4">
        <v>4</v>
      </c>
      <c r="D65" s="4">
        <v>5</v>
      </c>
      <c r="G65" s="10" t="s">
        <v>15</v>
      </c>
      <c r="H65" s="4">
        <v>6</v>
      </c>
      <c r="I65" s="4">
        <v>8</v>
      </c>
    </row>
    <row r="67" spans="2:9" ht="21" customHeight="1"/>
    <row r="68" spans="2:9" ht="29.25" customHeight="1">
      <c r="C68" s="36" t="s">
        <v>75</v>
      </c>
      <c r="D68" s="35"/>
      <c r="E68" s="35"/>
      <c r="F68" s="35"/>
      <c r="G68" s="35"/>
      <c r="H68" s="35"/>
    </row>
    <row r="69" spans="2:9" ht="24" customHeight="1"/>
    <row r="70" spans="2:9" ht="15" customHeight="1"/>
    <row r="71" spans="2:9" ht="12.75" customHeight="1"/>
    <row r="72" spans="2:9" ht="17.25" customHeight="1"/>
    <row r="73" spans="2:9" ht="18" customHeight="1">
      <c r="B73" s="24"/>
    </row>
    <row r="74" spans="2:9" ht="18" customHeight="1"/>
    <row r="75" spans="2:9" ht="18" customHeight="1"/>
    <row r="76" spans="2:9" ht="18" customHeight="1"/>
    <row r="77" spans="2:9" ht="18" customHeight="1"/>
    <row r="78" spans="2:9" ht="18" customHeight="1"/>
    <row r="79" spans="2:9" ht="18" customHeight="1"/>
    <row r="80" spans="2:9" ht="18" customHeight="1"/>
    <row r="81" ht="18" customHeight="1"/>
    <row r="82" ht="18" customHeight="1"/>
    <row r="83" ht="18" customHeight="1"/>
    <row r="84" ht="18" customHeight="1"/>
    <row r="85" ht="18" customHeight="1"/>
  </sheetData>
  <mergeCells count="15">
    <mergeCell ref="C7:D7"/>
    <mergeCell ref="C38:D38"/>
    <mergeCell ref="D2:H2"/>
    <mergeCell ref="H7:I7"/>
    <mergeCell ref="C28:D28"/>
    <mergeCell ref="H8:I8"/>
    <mergeCell ref="D3:H3"/>
    <mergeCell ref="D4:H4"/>
    <mergeCell ref="H29:I29"/>
    <mergeCell ref="C52:D52"/>
    <mergeCell ref="C8:D8"/>
    <mergeCell ref="C29:D29"/>
    <mergeCell ref="H28:I28"/>
    <mergeCell ref="C51:D51"/>
    <mergeCell ref="C39:D39"/>
  </mergeCells>
  <phoneticPr fontId="4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L46"/>
  <sheetViews>
    <sheetView workbookViewId="0">
      <selection activeCell="E42" sqref="E42"/>
    </sheetView>
  </sheetViews>
  <sheetFormatPr defaultColWidth="8.85546875" defaultRowHeight="12.75"/>
  <cols>
    <col min="1" max="1" width="1.85546875" customWidth="1"/>
    <col min="2" max="2" width="24.140625" bestFit="1" customWidth="1"/>
    <col min="3" max="3" width="23.85546875" customWidth="1"/>
    <col min="5" max="5" width="22" bestFit="1" customWidth="1"/>
    <col min="6" max="6" width="19.7109375" bestFit="1" customWidth="1"/>
    <col min="8" max="8" width="24.140625" bestFit="1" customWidth="1"/>
    <col min="9" max="9" width="22.42578125" customWidth="1"/>
    <col min="11" max="11" width="22" bestFit="1" customWidth="1"/>
    <col min="12" max="12" width="19.7109375" customWidth="1"/>
  </cols>
  <sheetData>
    <row r="2" spans="2:12" ht="18" customHeight="1">
      <c r="C2" s="83" t="s">
        <v>7</v>
      </c>
      <c r="D2" s="84"/>
      <c r="E2" s="16"/>
      <c r="F2" s="16"/>
      <c r="I2" s="75" t="s">
        <v>57</v>
      </c>
      <c r="J2" s="76"/>
      <c r="K2" s="16"/>
      <c r="L2" s="16"/>
    </row>
    <row r="3" spans="2:12" ht="18" customHeight="1">
      <c r="C3" s="85" t="s">
        <v>76</v>
      </c>
      <c r="D3" s="86"/>
      <c r="E3" s="16"/>
      <c r="F3" s="16"/>
      <c r="I3" s="77" t="s">
        <v>70</v>
      </c>
      <c r="J3" s="78"/>
      <c r="K3" s="16"/>
      <c r="L3" s="16"/>
    </row>
    <row r="5" spans="2:12" ht="18" customHeight="1">
      <c r="B5" s="3" t="s">
        <v>42</v>
      </c>
      <c r="E5" s="10" t="s">
        <v>43</v>
      </c>
      <c r="H5" s="3" t="s">
        <v>42</v>
      </c>
      <c r="K5" s="10" t="s">
        <v>43</v>
      </c>
    </row>
    <row r="6" spans="2:12" ht="18" customHeight="1">
      <c r="B6" s="3" t="s">
        <v>31</v>
      </c>
      <c r="C6" s="12">
        <v>123</v>
      </c>
      <c r="E6" s="10" t="s">
        <v>31</v>
      </c>
      <c r="F6" s="12">
        <v>138</v>
      </c>
      <c r="H6" s="3" t="s">
        <v>31</v>
      </c>
      <c r="I6" s="12">
        <v>113</v>
      </c>
      <c r="K6" s="10" t="s">
        <v>31</v>
      </c>
      <c r="L6" s="12">
        <v>229</v>
      </c>
    </row>
    <row r="7" spans="2:12" ht="18" customHeight="1">
      <c r="B7" s="3" t="s">
        <v>58</v>
      </c>
      <c r="C7" s="17">
        <f>C6/SUM(C6,I6)</f>
        <v>0.52118644067796616</v>
      </c>
      <c r="E7" s="10" t="s">
        <v>49</v>
      </c>
      <c r="F7" s="12">
        <v>8</v>
      </c>
      <c r="H7" s="3" t="s">
        <v>58</v>
      </c>
      <c r="I7" s="17">
        <f>I6/SUM(I6,C6)</f>
        <v>0.4788135593220339</v>
      </c>
      <c r="K7" s="10" t="s">
        <v>49</v>
      </c>
      <c r="L7" s="12">
        <v>22</v>
      </c>
    </row>
    <row r="8" spans="2:12" ht="18" customHeight="1">
      <c r="B8" s="3" t="s">
        <v>60</v>
      </c>
      <c r="C8" s="12">
        <v>98</v>
      </c>
      <c r="E8" s="10" t="s">
        <v>67</v>
      </c>
      <c r="F8" s="12">
        <v>0</v>
      </c>
      <c r="H8" s="3" t="s">
        <v>60</v>
      </c>
      <c r="I8" s="12">
        <v>78</v>
      </c>
      <c r="K8" s="10" t="s">
        <v>67</v>
      </c>
      <c r="L8" s="12">
        <v>1</v>
      </c>
    </row>
    <row r="9" spans="2:12" ht="18" customHeight="1">
      <c r="B9" s="3" t="s">
        <v>32</v>
      </c>
      <c r="C9" s="12">
        <v>17</v>
      </c>
      <c r="E9" s="10" t="s">
        <v>53</v>
      </c>
      <c r="F9" s="12">
        <v>22</v>
      </c>
      <c r="H9" s="3" t="s">
        <v>32</v>
      </c>
      <c r="I9" s="12">
        <v>35</v>
      </c>
      <c r="K9" s="10" t="s">
        <v>53</v>
      </c>
      <c r="L9" s="12">
        <v>8</v>
      </c>
    </row>
    <row r="10" spans="2:12" ht="18" customHeight="1">
      <c r="B10" s="3" t="s">
        <v>39</v>
      </c>
      <c r="C10" s="12">
        <v>27</v>
      </c>
      <c r="E10" s="10" t="s">
        <v>56</v>
      </c>
      <c r="F10" s="5">
        <f>F7/F6</f>
        <v>5.7971014492753624E-2</v>
      </c>
      <c r="H10" s="3" t="s">
        <v>39</v>
      </c>
      <c r="I10" s="12">
        <v>17</v>
      </c>
      <c r="K10" s="10" t="s">
        <v>56</v>
      </c>
      <c r="L10" s="5">
        <f>L7/L6</f>
        <v>9.606986899563319E-2</v>
      </c>
    </row>
    <row r="11" spans="2:12" ht="18" customHeight="1">
      <c r="B11" s="3" t="s">
        <v>34</v>
      </c>
      <c r="C11" s="12">
        <v>66</v>
      </c>
      <c r="E11" s="10" t="s">
        <v>50</v>
      </c>
      <c r="F11" s="12">
        <v>119</v>
      </c>
      <c r="H11" s="3" t="s">
        <v>34</v>
      </c>
      <c r="I11" s="12">
        <v>89</v>
      </c>
      <c r="K11" s="10" t="s">
        <v>50</v>
      </c>
      <c r="L11" s="12">
        <v>184</v>
      </c>
    </row>
    <row r="12" spans="2:12" ht="18" customHeight="1">
      <c r="B12" s="3" t="s">
        <v>35</v>
      </c>
      <c r="C12" s="12">
        <v>24</v>
      </c>
      <c r="E12" s="10" t="s">
        <v>51</v>
      </c>
      <c r="F12" s="12">
        <v>0</v>
      </c>
      <c r="H12" s="3" t="s">
        <v>35</v>
      </c>
      <c r="I12" s="12">
        <v>30</v>
      </c>
      <c r="K12" s="10" t="s">
        <v>51</v>
      </c>
      <c r="L12" s="12">
        <v>5</v>
      </c>
    </row>
    <row r="13" spans="2:12" ht="18" customHeight="1">
      <c r="B13" s="3" t="s">
        <v>36</v>
      </c>
      <c r="C13" s="12">
        <v>42</v>
      </c>
      <c r="E13" s="10" t="s">
        <v>54</v>
      </c>
      <c r="F13" s="12">
        <v>184</v>
      </c>
      <c r="H13" s="3" t="s">
        <v>36</v>
      </c>
      <c r="I13" s="12">
        <v>59</v>
      </c>
      <c r="K13" s="10" t="s">
        <v>54</v>
      </c>
      <c r="L13" s="12">
        <v>119</v>
      </c>
    </row>
    <row r="14" spans="2:12" ht="18" customHeight="1">
      <c r="B14" s="3" t="s">
        <v>37</v>
      </c>
      <c r="C14" s="17">
        <f>C12/C11</f>
        <v>0.36363636363636365</v>
      </c>
      <c r="E14" s="10" t="s">
        <v>61</v>
      </c>
      <c r="F14" s="17">
        <f>F13/(F13+L13)</f>
        <v>0.60726072607260728</v>
      </c>
      <c r="H14" s="3" t="s">
        <v>37</v>
      </c>
      <c r="I14" s="17">
        <f>I12/I11</f>
        <v>0.33707865168539325</v>
      </c>
      <c r="K14" s="10" t="s">
        <v>61</v>
      </c>
      <c r="L14" s="17">
        <f>L13/(F13+L13)</f>
        <v>0.39273927392739272</v>
      </c>
    </row>
    <row r="15" spans="2:12" ht="18" customHeight="1">
      <c r="B15" s="3" t="s">
        <v>38</v>
      </c>
      <c r="C15" s="12">
        <v>16</v>
      </c>
      <c r="E15" s="14" t="s">
        <v>62</v>
      </c>
      <c r="F15" s="79">
        <v>2</v>
      </c>
      <c r="H15" s="3" t="s">
        <v>25</v>
      </c>
      <c r="I15" s="12">
        <v>1</v>
      </c>
      <c r="K15" s="14" t="s">
        <v>16</v>
      </c>
      <c r="L15" s="79">
        <v>0</v>
      </c>
    </row>
    <row r="16" spans="2:12" ht="18" customHeight="1">
      <c r="B16" s="3" t="s">
        <v>33</v>
      </c>
      <c r="C16" s="12">
        <v>8</v>
      </c>
      <c r="E16" s="15" t="s">
        <v>17</v>
      </c>
      <c r="F16" s="80"/>
      <c r="H16" s="3" t="s">
        <v>33</v>
      </c>
      <c r="I16" s="12">
        <v>0</v>
      </c>
      <c r="K16" s="15" t="s">
        <v>17</v>
      </c>
      <c r="L16" s="80"/>
    </row>
    <row r="17" spans="2:12" ht="18" customHeight="1">
      <c r="B17" s="3" t="s">
        <v>40</v>
      </c>
      <c r="C17" s="12">
        <v>14</v>
      </c>
      <c r="E17" s="14" t="s">
        <v>62</v>
      </c>
      <c r="F17" s="79">
        <v>2</v>
      </c>
      <c r="H17" s="3" t="s">
        <v>40</v>
      </c>
      <c r="I17" s="12">
        <v>6</v>
      </c>
      <c r="K17" s="14" t="s">
        <v>62</v>
      </c>
      <c r="L17" s="81">
        <v>0</v>
      </c>
    </row>
    <row r="18" spans="2:12" ht="18" customHeight="1">
      <c r="B18" s="3" t="s">
        <v>66</v>
      </c>
      <c r="C18" s="12">
        <f>C12*10</f>
        <v>240</v>
      </c>
      <c r="E18" s="15" t="s">
        <v>28</v>
      </c>
      <c r="F18" s="80"/>
      <c r="H18" s="3" t="s">
        <v>66</v>
      </c>
      <c r="I18" s="12">
        <f>I12*10</f>
        <v>300</v>
      </c>
      <c r="K18" s="15" t="s">
        <v>18</v>
      </c>
      <c r="L18" s="82"/>
    </row>
    <row r="19" spans="2:12" ht="18" customHeight="1">
      <c r="E19" s="10" t="s">
        <v>19</v>
      </c>
      <c r="F19" s="12">
        <v>1</v>
      </c>
      <c r="K19" s="15" t="s">
        <v>19</v>
      </c>
      <c r="L19" s="30">
        <v>0</v>
      </c>
    </row>
    <row r="20" spans="2:12" ht="18" customHeight="1">
      <c r="E20" s="10" t="s">
        <v>9</v>
      </c>
      <c r="F20" s="4">
        <f>F7*2</f>
        <v>16</v>
      </c>
      <c r="K20" s="15" t="s">
        <v>9</v>
      </c>
      <c r="L20" s="4">
        <f>L7*2</f>
        <v>44</v>
      </c>
    </row>
    <row r="21" spans="2:12" ht="18" customHeight="1">
      <c r="E21" s="10" t="s">
        <v>13</v>
      </c>
      <c r="F21" s="4">
        <f>F13*2</f>
        <v>368</v>
      </c>
      <c r="K21" s="10" t="s">
        <v>13</v>
      </c>
      <c r="L21" s="4">
        <f>L13*2</f>
        <v>238</v>
      </c>
    </row>
    <row r="22" spans="2:12" ht="18" customHeight="1"/>
    <row r="23" spans="2:12" ht="18" customHeight="1">
      <c r="B23" s="8" t="s">
        <v>44</v>
      </c>
      <c r="E23" s="9" t="s">
        <v>46</v>
      </c>
      <c r="H23" s="8" t="s">
        <v>44</v>
      </c>
      <c r="K23" s="9" t="s">
        <v>46</v>
      </c>
    </row>
    <row r="24" spans="2:12" ht="18" customHeight="1">
      <c r="B24" s="8" t="s">
        <v>34</v>
      </c>
      <c r="C24" s="12">
        <v>90</v>
      </c>
      <c r="E24" s="9" t="s">
        <v>64</v>
      </c>
      <c r="F24" s="4">
        <v>13</v>
      </c>
      <c r="H24" s="8" t="s">
        <v>34</v>
      </c>
      <c r="I24" s="12">
        <v>68</v>
      </c>
      <c r="K24" s="9" t="s">
        <v>64</v>
      </c>
      <c r="L24" s="12">
        <v>14</v>
      </c>
    </row>
    <row r="25" spans="2:12" ht="18" customHeight="1">
      <c r="B25" s="8" t="s">
        <v>36</v>
      </c>
      <c r="C25" s="12">
        <v>59</v>
      </c>
      <c r="E25" s="9" t="s">
        <v>65</v>
      </c>
      <c r="F25" s="4">
        <v>13</v>
      </c>
      <c r="H25" s="8" t="s">
        <v>36</v>
      </c>
      <c r="I25" s="12">
        <v>42</v>
      </c>
      <c r="K25" s="9" t="s">
        <v>65</v>
      </c>
      <c r="L25" s="12">
        <v>4</v>
      </c>
    </row>
    <row r="26" spans="2:12" ht="18" customHeight="1">
      <c r="B26" s="8" t="s">
        <v>45</v>
      </c>
      <c r="C26" s="17">
        <f>C25/C24</f>
        <v>0.65555555555555556</v>
      </c>
      <c r="E26" s="9" t="s">
        <v>48</v>
      </c>
      <c r="F26" s="5">
        <f>F25/SUM(F25,F24)</f>
        <v>0.5</v>
      </c>
      <c r="H26" s="8" t="s">
        <v>45</v>
      </c>
      <c r="I26" s="17">
        <f>I25/I24</f>
        <v>0.61764705882352944</v>
      </c>
      <c r="K26" s="9" t="s">
        <v>48</v>
      </c>
      <c r="L26" s="17">
        <v>0.5</v>
      </c>
    </row>
    <row r="27" spans="2:12" ht="18" customHeight="1">
      <c r="B27" s="8" t="s">
        <v>63</v>
      </c>
      <c r="C27" s="12">
        <f>C25*10</f>
        <v>590</v>
      </c>
      <c r="E27" s="23" t="s">
        <v>66</v>
      </c>
      <c r="F27" s="4">
        <f>F25*20</f>
        <v>260</v>
      </c>
      <c r="H27" s="8" t="s">
        <v>63</v>
      </c>
      <c r="I27" s="12">
        <f>I25*10</f>
        <v>420</v>
      </c>
      <c r="K27" s="23" t="s">
        <v>66</v>
      </c>
      <c r="L27" s="28">
        <f>L25*20</f>
        <v>80</v>
      </c>
    </row>
    <row r="28" spans="2:12" ht="18" customHeight="1">
      <c r="B28" s="27"/>
      <c r="C28" s="11"/>
      <c r="E28" s="9" t="s">
        <v>20</v>
      </c>
      <c r="F28" s="26">
        <v>16</v>
      </c>
      <c r="H28" s="27"/>
      <c r="I28" s="11"/>
      <c r="K28" s="9" t="s">
        <v>20</v>
      </c>
      <c r="L28" s="26">
        <v>16</v>
      </c>
    </row>
    <row r="29" spans="2:12" ht="18" customHeight="1">
      <c r="B29" s="27"/>
      <c r="C29" s="11"/>
      <c r="E29" s="9" t="s">
        <v>21</v>
      </c>
      <c r="F29" s="26">
        <v>1</v>
      </c>
      <c r="H29" s="27"/>
      <c r="I29" s="11"/>
      <c r="K29" s="9" t="s">
        <v>22</v>
      </c>
      <c r="L29" s="26">
        <v>1</v>
      </c>
    </row>
    <row r="30" spans="2:12" ht="18" customHeight="1">
      <c r="B30" s="27"/>
      <c r="C30" s="11"/>
      <c r="E30" s="9" t="s">
        <v>23</v>
      </c>
      <c r="F30" s="25">
        <f>F28/SUM(F28,F29)</f>
        <v>0.94117647058823528</v>
      </c>
      <c r="H30" s="27"/>
      <c r="I30" s="11"/>
      <c r="K30" s="9" t="s">
        <v>24</v>
      </c>
      <c r="L30" s="25">
        <f>L28/SUM(L28,L29)</f>
        <v>0.94117647058823528</v>
      </c>
    </row>
    <row r="31" spans="2:12" ht="18" customHeight="1"/>
    <row r="32" spans="2:12" ht="18" customHeight="1">
      <c r="B32" s="13" t="s">
        <v>68</v>
      </c>
      <c r="C32" s="12">
        <v>3</v>
      </c>
      <c r="H32" s="13" t="s">
        <v>68</v>
      </c>
      <c r="I32" s="12">
        <v>2</v>
      </c>
    </row>
    <row r="33" spans="2:7" ht="18" customHeight="1"/>
    <row r="34" spans="2:7" ht="18" customHeight="1"/>
    <row r="35" spans="2:7" ht="18" customHeight="1">
      <c r="D35" s="69" t="s">
        <v>69</v>
      </c>
      <c r="E35" s="70"/>
      <c r="F35" s="71"/>
    </row>
    <row r="36" spans="2:7" ht="18" customHeight="1">
      <c r="D36" s="72"/>
      <c r="E36" s="73"/>
      <c r="F36" s="74"/>
    </row>
    <row r="37" spans="2:7" ht="18" customHeight="1"/>
    <row r="38" spans="2:7" ht="18" customHeight="1">
      <c r="B38" s="19" t="s">
        <v>0</v>
      </c>
      <c r="C38" s="33" t="s">
        <v>94</v>
      </c>
    </row>
    <row r="39" spans="2:7" ht="18" customHeight="1">
      <c r="B39" s="19" t="s">
        <v>1</v>
      </c>
      <c r="C39" s="33" t="s">
        <v>96</v>
      </c>
      <c r="G39" s="29"/>
    </row>
    <row r="40" spans="2:7" ht="18" customHeight="1">
      <c r="B40" s="19" t="s">
        <v>2</v>
      </c>
      <c r="C40" s="20">
        <v>5</v>
      </c>
    </row>
    <row r="41" spans="2:7" ht="18" customHeight="1">
      <c r="B41" s="19" t="s">
        <v>3</v>
      </c>
      <c r="C41" s="33" t="s">
        <v>95</v>
      </c>
    </row>
    <row r="42" spans="2:7" ht="18" customHeight="1">
      <c r="B42" s="19" t="s">
        <v>4</v>
      </c>
      <c r="C42" s="20">
        <v>0</v>
      </c>
    </row>
    <row r="43" spans="2:7" ht="18" customHeight="1">
      <c r="B43" s="19" t="s">
        <v>5</v>
      </c>
      <c r="C43" s="33" t="s">
        <v>85</v>
      </c>
    </row>
    <row r="44" spans="2:7">
      <c r="B44" s="19" t="s">
        <v>6</v>
      </c>
      <c r="C44" s="34" t="s">
        <v>74</v>
      </c>
    </row>
    <row r="46" spans="2:7" ht="18" customHeight="1"/>
  </sheetData>
  <mergeCells count="9">
    <mergeCell ref="D35:F36"/>
    <mergeCell ref="I2:J2"/>
    <mergeCell ref="I3:J3"/>
    <mergeCell ref="L15:L16"/>
    <mergeCell ref="L17:L18"/>
    <mergeCell ref="C2:D2"/>
    <mergeCell ref="C3:D3"/>
    <mergeCell ref="F15:F16"/>
    <mergeCell ref="F17:F18"/>
  </mergeCells>
  <phoneticPr fontId="4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9" sqref="C39"/>
    </sheetView>
  </sheetViews>
  <sheetFormatPr defaultColWidth="8.85546875"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 Stats</vt:lpstr>
      <vt:lpstr>Team Stats</vt:lpstr>
      <vt:lpstr>Sheet3</vt:lpstr>
    </vt:vector>
  </TitlesOfParts>
  <Company>None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Shoddy</cp:lastModifiedBy>
  <dcterms:created xsi:type="dcterms:W3CDTF">2009-03-04T01:54:03Z</dcterms:created>
  <dcterms:modified xsi:type="dcterms:W3CDTF">2010-03-07T03:13:11Z</dcterms:modified>
</cp:coreProperties>
</file>